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8580"/>
  </bookViews>
  <sheets>
    <sheet name="Summary 15" sheetId="2" r:id="rId1"/>
  </sheets>
  <definedNames>
    <definedName name="_xlnm.Print_Area" localSheetId="0">'Summary 15'!$A$1:$H$63</definedName>
  </definedNames>
  <calcPr calcId="145621"/>
</workbook>
</file>

<file path=xl/calcChain.xml><?xml version="1.0" encoding="utf-8"?>
<calcChain xmlns="http://schemas.openxmlformats.org/spreadsheetml/2006/main">
  <c r="G53" i="2" l="1"/>
  <c r="G54" i="2"/>
  <c r="E53" i="2"/>
  <c r="D11" i="2"/>
  <c r="D16" i="2" s="1"/>
  <c r="D31" i="2" s="1"/>
  <c r="G59" i="2"/>
  <c r="E59" i="2"/>
  <c r="G38" i="2"/>
  <c r="G43" i="2" s="1"/>
  <c r="H54" i="2"/>
  <c r="F54" i="2"/>
  <c r="E54" i="2"/>
  <c r="D54" i="2"/>
  <c r="H43" i="2"/>
  <c r="F43" i="2"/>
  <c r="F61" i="2" l="1"/>
  <c r="D43" i="2"/>
  <c r="G44" i="2" s="1"/>
  <c r="G61" i="2"/>
  <c r="E43" i="2"/>
  <c r="H61" i="2"/>
  <c r="H44" i="2" l="1"/>
  <c r="F15" i="2"/>
  <c r="F14" i="2"/>
  <c r="F13" i="2"/>
  <c r="F10" i="2"/>
  <c r="F9" i="2"/>
  <c r="F8" i="2"/>
  <c r="F12" i="2"/>
  <c r="F11" i="2"/>
  <c r="E61" i="2"/>
  <c r="E44" i="2"/>
  <c r="D61" i="2"/>
  <c r="F44" i="2"/>
  <c r="F16" i="2" l="1"/>
  <c r="H62" i="2"/>
  <c r="G62" i="2"/>
  <c r="E62" i="2"/>
  <c r="E27" i="2"/>
  <c r="E23" i="2"/>
  <c r="E18" i="2"/>
  <c r="E12" i="2"/>
  <c r="E24" i="2"/>
  <c r="E20" i="2"/>
  <c r="E14" i="2"/>
  <c r="E13" i="2"/>
  <c r="E9" i="2"/>
  <c r="E8" i="2"/>
  <c r="E29" i="2"/>
  <c r="E15" i="2"/>
  <c r="E10" i="2"/>
  <c r="D65" i="2"/>
  <c r="E25" i="2"/>
  <c r="E21" i="2"/>
  <c r="E26" i="2"/>
  <c r="E22" i="2"/>
  <c r="E11" i="2"/>
  <c r="F62" i="2"/>
  <c r="E16" i="2"/>
  <c r="E31" i="2" l="1"/>
</calcChain>
</file>

<file path=xl/comments1.xml><?xml version="1.0" encoding="utf-8"?>
<comments xmlns="http://schemas.openxmlformats.org/spreadsheetml/2006/main">
  <authors>
    <author>Jan Schneider Fackler</author>
    <author>Traycee Martin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Jan Schneider Fackler:</t>
        </r>
        <r>
          <rPr>
            <sz val="9"/>
            <color indexed="81"/>
            <rFont val="Tahoma"/>
            <family val="2"/>
          </rPr>
          <t xml:space="preserve">
Includes Nonmandatory Transfer from AUX for MOU = $860,394</t>
        </r>
      </text>
    </comment>
    <comment ref="D53" authorId="1">
      <text>
        <r>
          <rPr>
            <b/>
            <sz val="8"/>
            <color indexed="81"/>
            <rFont val="Tahoma"/>
            <family val="2"/>
          </rPr>
          <t>Traycee Martin:</t>
        </r>
        <r>
          <rPr>
            <sz val="8"/>
            <color indexed="81"/>
            <rFont val="Tahoma"/>
            <family val="2"/>
          </rPr>
          <t xml:space="preserve">
Transfers didn't pickup on Schedule D</t>
        </r>
      </text>
    </comment>
  </commentList>
</comments>
</file>

<file path=xl/sharedStrings.xml><?xml version="1.0" encoding="utf-8"?>
<sst xmlns="http://schemas.openxmlformats.org/spreadsheetml/2006/main" count="92" uniqueCount="56">
  <si>
    <t>VALDOSTA STATE UNIVERSITY</t>
  </si>
  <si>
    <t>ORIGINAL REVENUES</t>
  </si>
  <si>
    <t>Percent of</t>
  </si>
  <si>
    <t xml:space="preserve">Percent of </t>
  </si>
  <si>
    <t>Total All Funds</t>
  </si>
  <si>
    <t>General Funds</t>
  </si>
  <si>
    <t>Fund 10000</t>
  </si>
  <si>
    <t>STATE APPROPRIATIONS</t>
  </si>
  <si>
    <t>Fund 10500</t>
  </si>
  <si>
    <t>TUITION</t>
  </si>
  <si>
    <t>Fund 10600</t>
  </si>
  <si>
    <t>OTHER GENERAL FUNDS</t>
  </si>
  <si>
    <t>EDUCATION AND GENERAL FUNDS</t>
  </si>
  <si>
    <t>Fund 10900</t>
  </si>
  <si>
    <t>FEDERAL STIMULUS FUNDS</t>
  </si>
  <si>
    <t>Fund 14000</t>
  </si>
  <si>
    <t>DEPARTMENT SALES &amp; SERVICE</t>
  </si>
  <si>
    <t>Fund 15000</t>
  </si>
  <si>
    <t>INDIRECT COST RECOVERIES</t>
  </si>
  <si>
    <t>Fund 16000</t>
  </si>
  <si>
    <t>STUDENT TECHNOLOGY FEES</t>
  </si>
  <si>
    <t xml:space="preserve">   TOTAL "GENERAL" FUNDS</t>
  </si>
  <si>
    <t>Fund 50000</t>
  </si>
  <si>
    <t>CAPITAL FUNDS (Note:  MRR not allocated)</t>
  </si>
  <si>
    <t xml:space="preserve"> </t>
  </si>
  <si>
    <t>Fund 12210</t>
  </si>
  <si>
    <t>HOUSING</t>
  </si>
  <si>
    <t>Fund 12220</t>
  </si>
  <si>
    <t>FOOD SERVICES</t>
  </si>
  <si>
    <t>Fund 12230</t>
  </si>
  <si>
    <t>STORES AND SHOPS</t>
  </si>
  <si>
    <t>Fund 12240</t>
  </si>
  <si>
    <t>HEALTH SERVICES</t>
  </si>
  <si>
    <t>Fund 12250</t>
  </si>
  <si>
    <t>TRANSPORTATION &amp; PARKING</t>
  </si>
  <si>
    <t>Fund 12270</t>
  </si>
  <si>
    <t>OTHER ORGANIZATIONS</t>
  </si>
  <si>
    <t>Fund 12280</t>
  </si>
  <si>
    <t>ATHLETIC OPERATIONS</t>
  </si>
  <si>
    <t>Fund 13000</t>
  </si>
  <si>
    <t>STUDENT ACTIVITIES FEES</t>
  </si>
  <si>
    <t>Fund 20000</t>
  </si>
  <si>
    <t>SPONSORED OPERATIONS</t>
  </si>
  <si>
    <t xml:space="preserve">   TOTAL ALL FUNDS</t>
  </si>
  <si>
    <t>ORIGINAL EXPENDITURES</t>
  </si>
  <si>
    <t>Personal</t>
  </si>
  <si>
    <t>Total</t>
  </si>
  <si>
    <t>Services</t>
  </si>
  <si>
    <t>Travel</t>
  </si>
  <si>
    <t>Operating</t>
  </si>
  <si>
    <t>Equipment</t>
  </si>
  <si>
    <t xml:space="preserve">       Expenditure type as a percent of Total General Funds</t>
  </si>
  <si>
    <t>CAPITAL FUNDS</t>
  </si>
  <si>
    <t xml:space="preserve">       Expenditure type as a percent of Total Funds Expenditures</t>
  </si>
  <si>
    <t>FISCAL 2015 ORIGINAL BUDGET SUMMARY</t>
  </si>
  <si>
    <t>For the Fiscal Year Beginning 7/1/14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</si>
</sst>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1" fillId="0" borderId="0" xfId="2" applyNumberFormat="1" applyFont="1" applyFill="1" applyBorder="1"/>
    <xf numFmtId="10" fontId="5" fillId="0" borderId="0" xfId="3" applyNumberFormat="1" applyFont="1" applyFill="1" applyAlignment="1">
      <alignment horizontal="center"/>
    </xf>
    <xf numFmtId="164" fontId="0" fillId="0" borderId="0" xfId="0" applyNumberFormat="1"/>
    <xf numFmtId="164" fontId="1" fillId="0" borderId="0" xfId="2" applyNumberFormat="1" applyFont="1" applyFill="1"/>
    <xf numFmtId="164" fontId="1" fillId="0" borderId="1" xfId="2" applyNumberFormat="1" applyFont="1" applyFill="1" applyBorder="1"/>
    <xf numFmtId="10" fontId="5" fillId="0" borderId="1" xfId="3" applyNumberFormat="1" applyFont="1" applyFill="1" applyBorder="1" applyAlignment="1">
      <alignment horizontal="center"/>
    </xf>
    <xf numFmtId="0" fontId="1" fillId="0" borderId="0" xfId="1" applyFont="1"/>
    <xf numFmtId="10" fontId="5" fillId="0" borderId="2" xfId="3" applyNumberFormat="1" applyFont="1" applyFill="1" applyBorder="1" applyAlignment="1">
      <alignment horizontal="center"/>
    </xf>
    <xf numFmtId="164" fontId="1" fillId="0" borderId="0" xfId="1" applyNumberFormat="1"/>
    <xf numFmtId="164" fontId="1" fillId="0" borderId="2" xfId="2" applyNumberFormat="1" applyFont="1" applyFill="1" applyBorder="1"/>
    <xf numFmtId="164" fontId="1" fillId="0" borderId="0" xfId="1" applyNumberFormat="1" applyFill="1"/>
    <xf numFmtId="0" fontId="0" fillId="0" borderId="0" xfId="0" applyFill="1"/>
    <xf numFmtId="0" fontId="1" fillId="0" borderId="0" xfId="1" applyFill="1"/>
    <xf numFmtId="0" fontId="6" fillId="0" borderId="0" xfId="1" applyFont="1"/>
    <xf numFmtId="0" fontId="1" fillId="0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0" xfId="2" applyNumberFormat="1" applyFont="1" applyBorder="1"/>
    <xf numFmtId="0" fontId="1" fillId="0" borderId="0" xfId="1" applyFont="1" applyFill="1"/>
    <xf numFmtId="164" fontId="1" fillId="0" borderId="1" xfId="2" applyNumberFormat="1" applyFont="1" applyBorder="1"/>
    <xf numFmtId="164" fontId="1" fillId="0" borderId="0" xfId="2" applyNumberFormat="1" applyFont="1"/>
    <xf numFmtId="0" fontId="7" fillId="0" borderId="0" xfId="1" applyFont="1"/>
    <xf numFmtId="165" fontId="7" fillId="0" borderId="0" xfId="3" applyNumberFormat="1" applyFont="1"/>
    <xf numFmtId="164" fontId="1" fillId="0" borderId="2" xfId="2" applyNumberFormat="1" applyFont="1" applyBorder="1"/>
    <xf numFmtId="164" fontId="0" fillId="0" borderId="0" xfId="0" applyNumberFormat="1" applyFill="1"/>
    <xf numFmtId="0" fontId="2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>
      <selection activeCell="G16" sqref="G16"/>
    </sheetView>
  </sheetViews>
  <sheetFormatPr defaultRowHeight="15" x14ac:dyDescent="0.25"/>
  <cols>
    <col min="1" max="1" width="6.42578125" customWidth="1"/>
    <col min="2" max="2" width="20.140625" customWidth="1"/>
    <col min="3" max="3" width="37.7109375" customWidth="1"/>
    <col min="4" max="4" width="19.7109375" bestFit="1" customWidth="1"/>
    <col min="5" max="5" width="17.42578125" customWidth="1"/>
    <col min="6" max="6" width="11.5703125" bestFit="1" customWidth="1"/>
    <col min="7" max="7" width="16.140625" customWidth="1"/>
    <col min="8" max="8" width="19.140625" customWidth="1"/>
  </cols>
  <sheetData>
    <row r="1" spans="1:8" ht="20.25" x14ac:dyDescent="0.3">
      <c r="A1" s="31" t="s">
        <v>0</v>
      </c>
      <c r="B1" s="31"/>
      <c r="C1" s="31"/>
      <c r="D1" s="31"/>
      <c r="E1" s="31"/>
      <c r="F1" s="31"/>
      <c r="G1" s="31"/>
      <c r="H1" s="31"/>
    </row>
    <row r="2" spans="1:8" ht="20.25" x14ac:dyDescent="0.3">
      <c r="A2" s="31" t="s">
        <v>54</v>
      </c>
      <c r="B2" s="31"/>
      <c r="C2" s="31"/>
      <c r="D2" s="31"/>
      <c r="E2" s="31"/>
      <c r="F2" s="31"/>
      <c r="G2" s="31"/>
      <c r="H2" s="31"/>
    </row>
    <row r="3" spans="1:8" x14ac:dyDescent="0.25">
      <c r="A3" s="32" t="s">
        <v>55</v>
      </c>
      <c r="B3" s="32"/>
      <c r="C3" s="32"/>
      <c r="D3" s="32"/>
      <c r="E3" s="32"/>
      <c r="F3" s="32"/>
      <c r="G3" s="32"/>
      <c r="H3" s="32"/>
    </row>
    <row r="4" spans="1:8" x14ac:dyDescent="0.25">
      <c r="A4" s="1"/>
      <c r="B4" s="1"/>
      <c r="C4" s="1"/>
      <c r="D4" s="2"/>
      <c r="E4" s="2"/>
      <c r="F4" s="2"/>
      <c r="G4" s="2"/>
      <c r="H4" s="2"/>
    </row>
    <row r="5" spans="1:8" ht="15.75" x14ac:dyDescent="0.25">
      <c r="A5" s="3" t="s">
        <v>1</v>
      </c>
      <c r="B5" s="2"/>
      <c r="C5" s="2"/>
      <c r="D5" s="2"/>
      <c r="E5" s="2"/>
      <c r="F5" s="2"/>
      <c r="G5" s="2"/>
      <c r="H5" s="2"/>
    </row>
    <row r="6" spans="1:8" ht="15.75" x14ac:dyDescent="0.25">
      <c r="A6" s="3"/>
      <c r="B6" s="2"/>
      <c r="C6" s="2"/>
      <c r="D6" s="2"/>
      <c r="E6" s="4" t="s">
        <v>2</v>
      </c>
      <c r="F6" s="5" t="s">
        <v>3</v>
      </c>
      <c r="G6" s="2"/>
      <c r="H6" s="2"/>
    </row>
    <row r="7" spans="1:8" x14ac:dyDescent="0.25">
      <c r="A7" s="2"/>
      <c r="B7" s="2"/>
      <c r="C7" s="2"/>
      <c r="D7" s="2"/>
      <c r="E7" s="6" t="s">
        <v>4</v>
      </c>
      <c r="F7" s="6" t="s">
        <v>5</v>
      </c>
      <c r="G7" s="2"/>
    </row>
    <row r="8" spans="1:8" x14ac:dyDescent="0.25">
      <c r="A8" s="2"/>
      <c r="B8" s="2" t="s">
        <v>6</v>
      </c>
      <c r="C8" s="2" t="s">
        <v>7</v>
      </c>
      <c r="D8" s="7">
        <v>49442789</v>
      </c>
      <c r="E8" s="8">
        <f>+D8/$D$31</f>
        <v>0.2590945113609574</v>
      </c>
      <c r="F8" s="8">
        <f>+D8/$D$16</f>
        <v>0.42102102585915313</v>
      </c>
      <c r="G8" s="7"/>
    </row>
    <row r="9" spans="1:8" x14ac:dyDescent="0.25">
      <c r="A9" s="2"/>
      <c r="B9" s="2" t="s">
        <v>8</v>
      </c>
      <c r="C9" s="2" t="s">
        <v>9</v>
      </c>
      <c r="D9" s="10">
        <v>53073357</v>
      </c>
      <c r="E9" s="8">
        <f t="shared" ref="E9:E29" si="0">+D9/$D$31</f>
        <v>0.27811973750511215</v>
      </c>
      <c r="F9" s="8">
        <f t="shared" ref="F9:F15" si="1">+D9/$D$16</f>
        <v>0.45193646357467954</v>
      </c>
      <c r="G9" s="7"/>
    </row>
    <row r="10" spans="1:8" x14ac:dyDescent="0.25">
      <c r="A10" s="2"/>
      <c r="B10" s="2" t="s">
        <v>10</v>
      </c>
      <c r="C10" s="2" t="s">
        <v>11</v>
      </c>
      <c r="D10" s="11">
        <v>10807104</v>
      </c>
      <c r="E10" s="12">
        <f t="shared" si="0"/>
        <v>5.6632349969316008E-2</v>
      </c>
      <c r="F10" s="12">
        <f t="shared" si="1"/>
        <v>9.2025917321261086E-2</v>
      </c>
      <c r="G10" s="7"/>
    </row>
    <row r="11" spans="1:8" x14ac:dyDescent="0.25">
      <c r="A11" s="2"/>
      <c r="B11" s="2"/>
      <c r="C11" s="2" t="s">
        <v>12</v>
      </c>
      <c r="D11" s="10">
        <f>SUM(D8:D10)</f>
        <v>113323250</v>
      </c>
      <c r="E11" s="8">
        <f t="shared" si="0"/>
        <v>0.5938465988353856</v>
      </c>
      <c r="F11" s="8">
        <f t="shared" si="1"/>
        <v>0.96498340675509375</v>
      </c>
      <c r="G11" s="7"/>
    </row>
    <row r="12" spans="1:8" x14ac:dyDescent="0.25">
      <c r="A12" s="2"/>
      <c r="B12" s="13" t="s">
        <v>13</v>
      </c>
      <c r="C12" s="13" t="s">
        <v>14</v>
      </c>
      <c r="D12" s="10">
        <v>0</v>
      </c>
      <c r="E12" s="8">
        <f t="shared" si="0"/>
        <v>0</v>
      </c>
      <c r="F12" s="8">
        <f t="shared" si="1"/>
        <v>0</v>
      </c>
      <c r="G12" s="7"/>
    </row>
    <row r="13" spans="1:8" x14ac:dyDescent="0.25">
      <c r="A13" s="2"/>
      <c r="B13" s="2" t="s">
        <v>15</v>
      </c>
      <c r="C13" s="2" t="s">
        <v>16</v>
      </c>
      <c r="D13" s="10">
        <v>1843267</v>
      </c>
      <c r="E13" s="8">
        <f t="shared" si="0"/>
        <v>9.6592520837119004E-3</v>
      </c>
      <c r="F13" s="8">
        <f t="shared" si="1"/>
        <v>1.5696002975728648E-2</v>
      </c>
      <c r="G13" s="7"/>
    </row>
    <row r="14" spans="1:8" x14ac:dyDescent="0.25">
      <c r="A14" s="2"/>
      <c r="B14" s="2" t="s">
        <v>17</v>
      </c>
      <c r="C14" s="2" t="s">
        <v>18</v>
      </c>
      <c r="D14" s="10">
        <v>550000</v>
      </c>
      <c r="E14" s="8">
        <f t="shared" si="0"/>
        <v>2.8821590393803749E-3</v>
      </c>
      <c r="F14" s="8">
        <f t="shared" si="1"/>
        <v>4.6834243962761528E-3</v>
      </c>
      <c r="G14" s="7"/>
    </row>
    <row r="15" spans="1:8" x14ac:dyDescent="0.25">
      <c r="A15" s="2"/>
      <c r="B15" s="2" t="s">
        <v>19</v>
      </c>
      <c r="C15" s="2" t="s">
        <v>20</v>
      </c>
      <c r="D15" s="11">
        <v>1718922</v>
      </c>
      <c r="E15" s="12">
        <f t="shared" si="0"/>
        <v>9.0076483277996226E-3</v>
      </c>
      <c r="F15" s="8">
        <f t="shared" si="1"/>
        <v>1.463716587290145E-2</v>
      </c>
      <c r="G15" s="7"/>
    </row>
    <row r="16" spans="1:8" ht="15.75" thickBot="1" x14ac:dyDescent="0.3">
      <c r="A16" s="2"/>
      <c r="B16" s="2"/>
      <c r="C16" s="2" t="s">
        <v>21</v>
      </c>
      <c r="D16" s="10">
        <f>SUM(D11:D15)</f>
        <v>117435439</v>
      </c>
      <c r="E16" s="8">
        <f t="shared" si="0"/>
        <v>0.6153956582862774</v>
      </c>
      <c r="F16" s="14">
        <f>SUM(F11:F15)</f>
        <v>0.99999999999999989</v>
      </c>
      <c r="G16" s="7"/>
    </row>
    <row r="17" spans="2:7" ht="15.75" thickTop="1" x14ac:dyDescent="0.25">
      <c r="B17" s="2"/>
      <c r="C17" s="2"/>
      <c r="D17" s="10"/>
      <c r="E17" s="8"/>
      <c r="F17" s="2"/>
      <c r="G17" s="7"/>
    </row>
    <row r="18" spans="2:7" x14ac:dyDescent="0.25">
      <c r="B18" s="2" t="s">
        <v>22</v>
      </c>
      <c r="C18" s="2" t="s">
        <v>23</v>
      </c>
      <c r="D18" s="10">
        <v>38238</v>
      </c>
      <c r="E18" s="8">
        <f t="shared" si="0"/>
        <v>2.0037817699604868E-4</v>
      </c>
      <c r="F18" s="2" t="s">
        <v>24</v>
      </c>
      <c r="G18" s="7"/>
    </row>
    <row r="19" spans="2:7" x14ac:dyDescent="0.25">
      <c r="B19" s="2"/>
      <c r="C19" s="2"/>
      <c r="D19" s="10"/>
      <c r="E19" s="8"/>
      <c r="F19" s="2"/>
      <c r="G19" s="7"/>
    </row>
    <row r="20" spans="2:7" x14ac:dyDescent="0.25">
      <c r="B20" s="2" t="s">
        <v>25</v>
      </c>
      <c r="C20" s="2" t="s">
        <v>26</v>
      </c>
      <c r="D20" s="10">
        <v>12734711</v>
      </c>
      <c r="E20" s="8">
        <f t="shared" si="0"/>
        <v>6.6733568040993979E-2</v>
      </c>
      <c r="F20" s="2"/>
      <c r="G20" s="7"/>
    </row>
    <row r="21" spans="2:7" x14ac:dyDescent="0.25">
      <c r="B21" s="2" t="s">
        <v>27</v>
      </c>
      <c r="C21" s="2" t="s">
        <v>28</v>
      </c>
      <c r="D21" s="10">
        <v>12139382</v>
      </c>
      <c r="E21" s="8">
        <f t="shared" si="0"/>
        <v>6.3613871934166205E-2</v>
      </c>
      <c r="F21" s="2"/>
      <c r="G21" s="7"/>
    </row>
    <row r="22" spans="2:7" x14ac:dyDescent="0.25">
      <c r="B22" s="2" t="s">
        <v>29</v>
      </c>
      <c r="C22" s="2" t="s">
        <v>30</v>
      </c>
      <c r="D22" s="10">
        <v>5999610</v>
      </c>
      <c r="E22" s="8">
        <f t="shared" si="0"/>
        <v>3.1439691262285255E-2</v>
      </c>
      <c r="F22" s="2"/>
      <c r="G22" s="7"/>
    </row>
    <row r="23" spans="2:7" x14ac:dyDescent="0.25">
      <c r="B23" s="2" t="s">
        <v>31</v>
      </c>
      <c r="C23" s="2" t="s">
        <v>32</v>
      </c>
      <c r="D23" s="10">
        <v>3338628</v>
      </c>
      <c r="E23" s="8">
        <f t="shared" si="0"/>
        <v>1.7495376126051676E-2</v>
      </c>
      <c r="F23" s="2"/>
      <c r="G23" s="7"/>
    </row>
    <row r="24" spans="2:7" x14ac:dyDescent="0.25">
      <c r="B24" s="2" t="s">
        <v>33</v>
      </c>
      <c r="C24" s="2" t="s">
        <v>34</v>
      </c>
      <c r="D24" s="10">
        <v>3756225</v>
      </c>
      <c r="E24" s="8">
        <f t="shared" si="0"/>
        <v>1.968370515944827E-2</v>
      </c>
      <c r="F24" s="2"/>
      <c r="G24" s="2"/>
    </row>
    <row r="25" spans="2:7" x14ac:dyDescent="0.25">
      <c r="B25" s="2" t="s">
        <v>35</v>
      </c>
      <c r="C25" s="2" t="s">
        <v>36</v>
      </c>
      <c r="D25" s="10">
        <v>612837</v>
      </c>
      <c r="E25" s="8">
        <f t="shared" si="0"/>
        <v>3.2114430894850015E-3</v>
      </c>
      <c r="F25" s="2"/>
      <c r="G25" s="2"/>
    </row>
    <row r="26" spans="2:7" x14ac:dyDescent="0.25">
      <c r="B26" s="2" t="s">
        <v>37</v>
      </c>
      <c r="C26" s="2" t="s">
        <v>38</v>
      </c>
      <c r="D26" s="10">
        <v>3693000</v>
      </c>
      <c r="E26" s="8">
        <f t="shared" si="0"/>
        <v>1.9352387877148589E-2</v>
      </c>
      <c r="F26" s="15"/>
      <c r="G26" s="2"/>
    </row>
    <row r="27" spans="2:7" x14ac:dyDescent="0.25">
      <c r="B27" s="2" t="s">
        <v>39</v>
      </c>
      <c r="C27" s="2" t="s">
        <v>40</v>
      </c>
      <c r="D27" s="10">
        <v>5181269</v>
      </c>
      <c r="E27" s="8">
        <f t="shared" si="0"/>
        <v>2.7151347788747844E-2</v>
      </c>
      <c r="F27" s="15"/>
      <c r="G27" s="2"/>
    </row>
    <row r="28" spans="2:7" x14ac:dyDescent="0.25">
      <c r="B28" s="2"/>
      <c r="C28" s="2"/>
      <c r="D28" s="10"/>
      <c r="E28" s="8"/>
      <c r="F28" s="15"/>
      <c r="G28" s="2"/>
    </row>
    <row r="29" spans="2:7" x14ac:dyDescent="0.25">
      <c r="B29" s="2" t="s">
        <v>41</v>
      </c>
      <c r="C29" s="2" t="s">
        <v>42</v>
      </c>
      <c r="D29" s="10">
        <v>25899825</v>
      </c>
      <c r="E29" s="8">
        <f t="shared" si="0"/>
        <v>0.13572257225839968</v>
      </c>
      <c r="F29" s="2"/>
      <c r="G29" s="2"/>
    </row>
    <row r="30" spans="2:7" x14ac:dyDescent="0.25">
      <c r="B30" s="2"/>
      <c r="C30" s="2"/>
      <c r="D30" s="10"/>
      <c r="E30" s="8"/>
      <c r="F30" s="2"/>
      <c r="G30" s="2"/>
    </row>
    <row r="31" spans="2:7" ht="15.75" thickBot="1" x14ac:dyDescent="0.3">
      <c r="B31" s="2" t="s">
        <v>43</v>
      </c>
      <c r="C31" s="2"/>
      <c r="D31" s="16">
        <f>SUM(D16:D30)</f>
        <v>190829164</v>
      </c>
      <c r="E31" s="14">
        <f>SUM(E16:E29)</f>
        <v>0.99999999999999989</v>
      </c>
      <c r="F31" s="2"/>
      <c r="G31" s="2"/>
    </row>
    <row r="32" spans="2:7" ht="15.75" thickTop="1" x14ac:dyDescent="0.25">
      <c r="B32" s="2"/>
      <c r="C32" s="2"/>
      <c r="D32" s="17"/>
      <c r="E32" s="2"/>
      <c r="F32" s="13" t="s">
        <v>24</v>
      </c>
      <c r="G32" s="2"/>
    </row>
    <row r="33" spans="1:8" x14ac:dyDescent="0.25">
      <c r="D33" s="18"/>
    </row>
    <row r="34" spans="1:8" ht="15.75" x14ac:dyDescent="0.25">
      <c r="A34" s="3" t="s">
        <v>44</v>
      </c>
      <c r="B34" s="2"/>
      <c r="C34" s="2"/>
      <c r="D34" s="19"/>
      <c r="E34" s="1" t="s">
        <v>45</v>
      </c>
      <c r="F34" s="2"/>
      <c r="G34" s="2"/>
      <c r="H34" s="2"/>
    </row>
    <row r="35" spans="1:8" x14ac:dyDescent="0.25">
      <c r="A35" s="20"/>
      <c r="B35" s="2"/>
      <c r="C35" s="2"/>
      <c r="D35" s="21" t="s">
        <v>46</v>
      </c>
      <c r="E35" s="22" t="s">
        <v>47</v>
      </c>
      <c r="F35" s="22" t="s">
        <v>48</v>
      </c>
      <c r="G35" s="22" t="s">
        <v>49</v>
      </c>
      <c r="H35" s="22" t="s">
        <v>50</v>
      </c>
    </row>
    <row r="36" spans="1:8" x14ac:dyDescent="0.25">
      <c r="A36" s="2"/>
      <c r="B36" s="2" t="s">
        <v>6</v>
      </c>
      <c r="C36" s="19" t="s">
        <v>7</v>
      </c>
      <c r="D36" s="10">
        <v>49442789</v>
      </c>
      <c r="E36" s="10">
        <v>40383393</v>
      </c>
      <c r="F36" s="10">
        <v>282600</v>
      </c>
      <c r="G36" s="10">
        <v>8700102</v>
      </c>
      <c r="H36" s="10">
        <v>76694</v>
      </c>
    </row>
    <row r="37" spans="1:8" x14ac:dyDescent="0.25">
      <c r="A37" s="2"/>
      <c r="B37" s="2" t="s">
        <v>8</v>
      </c>
      <c r="C37" s="19" t="s">
        <v>9</v>
      </c>
      <c r="D37" s="10">
        <v>53073357</v>
      </c>
      <c r="E37" s="23">
        <v>44657347</v>
      </c>
      <c r="F37" s="23">
        <v>766540</v>
      </c>
      <c r="G37" s="23">
        <v>5933270</v>
      </c>
      <c r="H37" s="23">
        <v>1716200</v>
      </c>
    </row>
    <row r="38" spans="1:8" x14ac:dyDescent="0.25">
      <c r="A38" s="2"/>
      <c r="B38" s="2" t="s">
        <v>10</v>
      </c>
      <c r="C38" s="19" t="s">
        <v>11</v>
      </c>
      <c r="D38" s="10">
        <v>10807104</v>
      </c>
      <c r="E38" s="23">
        <v>9252419</v>
      </c>
      <c r="F38" s="23">
        <v>100777</v>
      </c>
      <c r="G38" s="23">
        <f>2274302-860394</f>
        <v>1413908</v>
      </c>
      <c r="H38" s="23">
        <v>40000</v>
      </c>
    </row>
    <row r="39" spans="1:8" x14ac:dyDescent="0.25">
      <c r="A39" s="2"/>
      <c r="B39" s="13" t="s">
        <v>13</v>
      </c>
      <c r="C39" s="24" t="s">
        <v>14</v>
      </c>
      <c r="D39" s="10">
        <v>0</v>
      </c>
      <c r="E39" s="23">
        <v>0</v>
      </c>
      <c r="F39" s="23">
        <v>0</v>
      </c>
      <c r="G39" s="23">
        <v>0</v>
      </c>
      <c r="H39" s="23">
        <v>0</v>
      </c>
    </row>
    <row r="40" spans="1:8" x14ac:dyDescent="0.25">
      <c r="A40" s="2"/>
      <c r="B40" s="2" t="s">
        <v>15</v>
      </c>
      <c r="C40" s="2" t="s">
        <v>16</v>
      </c>
      <c r="D40" s="10">
        <v>1843267</v>
      </c>
      <c r="E40" s="23">
        <v>366566</v>
      </c>
      <c r="F40" s="23">
        <v>0</v>
      </c>
      <c r="G40" s="23">
        <v>1476701</v>
      </c>
      <c r="H40" s="23">
        <v>0</v>
      </c>
    </row>
    <row r="41" spans="1:8" x14ac:dyDescent="0.25">
      <c r="A41" s="2"/>
      <c r="B41" s="2" t="s">
        <v>17</v>
      </c>
      <c r="C41" s="2" t="s">
        <v>18</v>
      </c>
      <c r="D41" s="10">
        <v>550000</v>
      </c>
      <c r="E41" s="23">
        <v>6224</v>
      </c>
      <c r="F41" s="23">
        <v>0</v>
      </c>
      <c r="G41" s="23">
        <v>543776</v>
      </c>
      <c r="H41" s="23">
        <v>0</v>
      </c>
    </row>
    <row r="42" spans="1:8" x14ac:dyDescent="0.25">
      <c r="A42" s="2"/>
      <c r="B42" s="2" t="s">
        <v>19</v>
      </c>
      <c r="C42" s="2" t="s">
        <v>20</v>
      </c>
      <c r="D42" s="11">
        <v>1718922</v>
      </c>
      <c r="E42" s="25">
        <v>756168</v>
      </c>
      <c r="F42" s="25">
        <v>1500</v>
      </c>
      <c r="G42" s="25">
        <v>961254</v>
      </c>
      <c r="H42" s="25">
        <v>0</v>
      </c>
    </row>
    <row r="43" spans="1:8" x14ac:dyDescent="0.25">
      <c r="A43" s="2"/>
      <c r="B43" s="2"/>
      <c r="C43" s="2" t="s">
        <v>21</v>
      </c>
      <c r="D43" s="10">
        <f>SUM(D36:D42)</f>
        <v>117435439</v>
      </c>
      <c r="E43" s="26">
        <f t="shared" ref="E43:H43" si="2">SUM(E36:E42)</f>
        <v>95422117</v>
      </c>
      <c r="F43" s="26">
        <f t="shared" si="2"/>
        <v>1151417</v>
      </c>
      <c r="G43" s="26">
        <f t="shared" si="2"/>
        <v>19029011</v>
      </c>
      <c r="H43" s="26">
        <f t="shared" si="2"/>
        <v>1832894</v>
      </c>
    </row>
    <row r="44" spans="1:8" x14ac:dyDescent="0.25">
      <c r="A44" s="2"/>
      <c r="B44" s="2"/>
      <c r="C44" s="27" t="s">
        <v>51</v>
      </c>
      <c r="D44" s="26"/>
      <c r="E44" s="28">
        <f>+E43/$D$43</f>
        <v>0.812549583094759</v>
      </c>
      <c r="F44" s="28">
        <f t="shared" ref="F44:H44" si="3">+F43/$D$43</f>
        <v>9.804680851067454E-3</v>
      </c>
      <c r="G44" s="28">
        <f t="shared" si="3"/>
        <v>0.1620380624625587</v>
      </c>
      <c r="H44" s="28">
        <f t="shared" si="3"/>
        <v>1.5607673591614879E-2</v>
      </c>
    </row>
    <row r="45" spans="1:8" x14ac:dyDescent="0.25">
      <c r="A45" s="2"/>
      <c r="B45" s="27"/>
      <c r="C45" s="2"/>
      <c r="D45" s="26"/>
      <c r="E45" s="28"/>
      <c r="F45" s="28"/>
      <c r="G45" s="28"/>
      <c r="H45" s="28"/>
    </row>
    <row r="46" spans="1:8" x14ac:dyDescent="0.25">
      <c r="A46" s="2"/>
      <c r="B46" s="2" t="s">
        <v>22</v>
      </c>
      <c r="C46" s="2" t="s">
        <v>52</v>
      </c>
      <c r="D46" s="26">
        <v>38238</v>
      </c>
      <c r="E46" s="26">
        <v>0</v>
      </c>
      <c r="F46" s="26">
        <v>0</v>
      </c>
      <c r="G46" s="26">
        <v>38238</v>
      </c>
      <c r="H46" s="26">
        <v>0</v>
      </c>
    </row>
    <row r="47" spans="1:8" x14ac:dyDescent="0.25">
      <c r="A47" s="2"/>
      <c r="B47" s="2"/>
      <c r="C47" s="2"/>
      <c r="D47" s="26"/>
      <c r="E47" s="26"/>
      <c r="F47" s="26"/>
      <c r="G47" s="26"/>
      <c r="H47" s="26"/>
    </row>
    <row r="48" spans="1:8" x14ac:dyDescent="0.25">
      <c r="A48" s="2"/>
      <c r="B48" s="2" t="s">
        <v>25</v>
      </c>
      <c r="C48" s="2" t="s">
        <v>26</v>
      </c>
      <c r="D48" s="23">
        <v>12734711</v>
      </c>
      <c r="E48" s="23">
        <v>2379392</v>
      </c>
      <c r="F48" s="23">
        <v>26927</v>
      </c>
      <c r="G48" s="23">
        <v>5095384</v>
      </c>
      <c r="H48" s="23">
        <v>5233008</v>
      </c>
    </row>
    <row r="49" spans="2:8" x14ac:dyDescent="0.25">
      <c r="B49" s="2" t="s">
        <v>27</v>
      </c>
      <c r="C49" s="2" t="s">
        <v>28</v>
      </c>
      <c r="D49" s="23">
        <v>12139382</v>
      </c>
      <c r="E49" s="23">
        <v>240404</v>
      </c>
      <c r="F49" s="23">
        <v>97</v>
      </c>
      <c r="G49" s="23">
        <v>11354837</v>
      </c>
      <c r="H49" s="23">
        <v>544044</v>
      </c>
    </row>
    <row r="50" spans="2:8" x14ac:dyDescent="0.25">
      <c r="B50" s="2" t="s">
        <v>29</v>
      </c>
      <c r="C50" s="2" t="s">
        <v>30</v>
      </c>
      <c r="D50" s="23">
        <v>5999610</v>
      </c>
      <c r="E50" s="23">
        <v>903076</v>
      </c>
      <c r="F50" s="23">
        <v>17531</v>
      </c>
      <c r="G50" s="23">
        <v>4517272</v>
      </c>
      <c r="H50" s="23">
        <v>561731</v>
      </c>
    </row>
    <row r="51" spans="2:8" x14ac:dyDescent="0.25">
      <c r="B51" s="2" t="s">
        <v>31</v>
      </c>
      <c r="C51" s="2" t="s">
        <v>32</v>
      </c>
      <c r="D51" s="23">
        <v>3338628</v>
      </c>
      <c r="E51" s="23">
        <v>1720973</v>
      </c>
      <c r="F51" s="23">
        <v>8539</v>
      </c>
      <c r="G51" s="23">
        <v>801871</v>
      </c>
      <c r="H51" s="23">
        <v>807245</v>
      </c>
    </row>
    <row r="52" spans="2:8" x14ac:dyDescent="0.25">
      <c r="B52" s="2" t="s">
        <v>33</v>
      </c>
      <c r="C52" s="2" t="s">
        <v>34</v>
      </c>
      <c r="D52" s="23">
        <v>3756225</v>
      </c>
      <c r="E52" s="23">
        <v>972103</v>
      </c>
      <c r="F52" s="23">
        <v>2003</v>
      </c>
      <c r="G52" s="23">
        <v>666447</v>
      </c>
      <c r="H52" s="23">
        <v>2115672</v>
      </c>
    </row>
    <row r="53" spans="2:8" x14ac:dyDescent="0.25">
      <c r="B53" s="2" t="s">
        <v>35</v>
      </c>
      <c r="C53" s="2" t="s">
        <v>36</v>
      </c>
      <c r="D53" s="11">
        <v>612837</v>
      </c>
      <c r="E53" s="11">
        <f>1667135+860394</f>
        <v>2527529</v>
      </c>
      <c r="F53" s="11">
        <v>8207</v>
      </c>
      <c r="G53" s="11">
        <f>-2071216-24881</f>
        <v>-2096097</v>
      </c>
      <c r="H53" s="11">
        <v>173198</v>
      </c>
    </row>
    <row r="54" spans="2:8" x14ac:dyDescent="0.25">
      <c r="B54" s="2"/>
      <c r="C54" s="2"/>
      <c r="D54" s="10">
        <f>SUM(D48:D53)</f>
        <v>38581393</v>
      </c>
      <c r="E54" s="10">
        <f t="shared" ref="E54:H54" si="4">SUM(E48:E53)</f>
        <v>8743477</v>
      </c>
      <c r="F54" s="10">
        <f t="shared" si="4"/>
        <v>63304</v>
      </c>
      <c r="G54" s="10">
        <f t="shared" si="4"/>
        <v>20339714</v>
      </c>
      <c r="H54" s="10">
        <f t="shared" si="4"/>
        <v>9434898</v>
      </c>
    </row>
    <row r="55" spans="2:8" x14ac:dyDescent="0.25">
      <c r="B55" s="2"/>
      <c r="C55" s="2"/>
      <c r="D55" s="10"/>
      <c r="E55" s="10"/>
      <c r="F55" s="10"/>
      <c r="G55" s="10"/>
      <c r="H55" s="10"/>
    </row>
    <row r="56" spans="2:8" x14ac:dyDescent="0.25">
      <c r="B56" s="2" t="s">
        <v>37</v>
      </c>
      <c r="C56" s="2" t="s">
        <v>38</v>
      </c>
      <c r="D56" s="10">
        <v>3693000</v>
      </c>
      <c r="E56" s="23">
        <v>1007591</v>
      </c>
      <c r="F56" s="23">
        <v>335000</v>
      </c>
      <c r="G56" s="23">
        <v>2350409</v>
      </c>
      <c r="H56" s="23">
        <v>0</v>
      </c>
    </row>
    <row r="57" spans="2:8" x14ac:dyDescent="0.25">
      <c r="B57" s="2" t="s">
        <v>39</v>
      </c>
      <c r="C57" s="2" t="s">
        <v>40</v>
      </c>
      <c r="D57" s="10">
        <v>5181269</v>
      </c>
      <c r="E57" s="23">
        <v>1694479</v>
      </c>
      <c r="F57" s="23">
        <v>96300</v>
      </c>
      <c r="G57" s="23">
        <v>1332558</v>
      </c>
      <c r="H57" s="23">
        <v>2057932</v>
      </c>
    </row>
    <row r="58" spans="2:8" x14ac:dyDescent="0.25">
      <c r="B58" s="2"/>
      <c r="C58" s="2"/>
      <c r="D58" s="26"/>
      <c r="E58" s="26"/>
      <c r="F58" s="26"/>
      <c r="G58" s="26"/>
      <c r="H58" s="26"/>
    </row>
    <row r="59" spans="2:8" x14ac:dyDescent="0.25">
      <c r="B59" s="2" t="s">
        <v>41</v>
      </c>
      <c r="C59" s="2" t="s">
        <v>42</v>
      </c>
      <c r="D59" s="10">
        <v>25899825</v>
      </c>
      <c r="E59" s="10">
        <f>342020+22602+27387+46616+52695</f>
        <v>491320</v>
      </c>
      <c r="F59" s="10">
        <v>2000</v>
      </c>
      <c r="G59" s="10">
        <f>452646+3471099+1984+21475317</f>
        <v>25401046</v>
      </c>
      <c r="H59" s="10">
        <v>5459</v>
      </c>
    </row>
    <row r="60" spans="2:8" x14ac:dyDescent="0.25">
      <c r="B60" s="2"/>
      <c r="C60" s="2"/>
      <c r="D60" s="26"/>
      <c r="E60" s="26"/>
      <c r="F60" s="26"/>
      <c r="G60" s="26"/>
      <c r="H60" s="26"/>
    </row>
    <row r="61" spans="2:8" ht="15.75" thickBot="1" x14ac:dyDescent="0.3">
      <c r="B61" s="2" t="s">
        <v>43</v>
      </c>
      <c r="C61" s="2"/>
      <c r="D61" s="29">
        <f>+D43+D46+D54+D56+D57+D59</f>
        <v>190829164</v>
      </c>
      <c r="E61" s="29">
        <f>+E43+E46+E54+E56+E57+E59</f>
        <v>107358984</v>
      </c>
      <c r="F61" s="29">
        <f t="shared" ref="F61:H61" si="5">+F43+F46+F54+F56+F57+F59</f>
        <v>1648021</v>
      </c>
      <c r="G61" s="29">
        <f t="shared" si="5"/>
        <v>68490976</v>
      </c>
      <c r="H61" s="29">
        <f t="shared" si="5"/>
        <v>13331183</v>
      </c>
    </row>
    <row r="62" spans="2:8" ht="15.75" thickTop="1" x14ac:dyDescent="0.25">
      <c r="B62" s="27" t="s">
        <v>53</v>
      </c>
      <c r="C62" s="2"/>
      <c r="D62" s="2"/>
      <c r="E62" s="28">
        <f>+E61/$D$61</f>
        <v>0.56259212035326001</v>
      </c>
      <c r="F62" s="28">
        <f t="shared" ref="F62:H62" si="6">+F61/$D$61</f>
        <v>8.6361065858885176E-3</v>
      </c>
      <c r="G62" s="28">
        <f t="shared" si="6"/>
        <v>0.35891251926251694</v>
      </c>
      <c r="H62" s="28">
        <f t="shared" si="6"/>
        <v>6.985925379833452E-2</v>
      </c>
    </row>
    <row r="65" spans="4:8" hidden="1" x14ac:dyDescent="0.25">
      <c r="D65" s="9">
        <f>+D31-D61</f>
        <v>0</v>
      </c>
    </row>
    <row r="66" spans="4:8" x14ac:dyDescent="0.25">
      <c r="D66" s="18"/>
      <c r="E66" s="30"/>
      <c r="F66" s="30"/>
      <c r="G66" s="30"/>
      <c r="H66" s="30"/>
    </row>
  </sheetData>
  <mergeCells count="3">
    <mergeCell ref="A1:H1"/>
    <mergeCell ref="A2:H2"/>
    <mergeCell ref="A3:H3"/>
  </mergeCells>
  <pageMargins left="0.7" right="0.7" top="0.25" bottom="0.75" header="0.3" footer="0.3"/>
  <pageSetup scale="60" orientation="portrait" r:id="rId1"/>
  <headerFooter>
    <oddFooter>&amp;L&amp;K00-049&amp;Z&amp;F
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15</vt:lpstr>
      <vt:lpstr>'Summary 15'!Print_Area</vt:lpstr>
    </vt:vector>
  </TitlesOfParts>
  <Company>Valdosta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Erin Wilkes</dc:creator>
  <cp:lastModifiedBy>Benjamin B Scott</cp:lastModifiedBy>
  <cp:lastPrinted>2014-05-05T23:48:06Z</cp:lastPrinted>
  <dcterms:created xsi:type="dcterms:W3CDTF">2013-07-17T15:25:50Z</dcterms:created>
  <dcterms:modified xsi:type="dcterms:W3CDTF">2014-08-13T14:46:38Z</dcterms:modified>
</cp:coreProperties>
</file>